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3260" windowHeight="10260" activeTab="0"/>
  </bookViews>
  <sheets>
    <sheet name="H6a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<sst xmlns="http://schemas.openxmlformats.org/spreadsheetml/2006/main" count="60" uniqueCount="48">
  <si>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Day</t>
  </si>
  <si>
    <t>Minutes</t>
  </si>
  <si>
    <t>Shift</t>
  </si>
  <si>
    <t>Total</t>
  </si>
  <si>
    <t>Avg. C/O Time</t>
  </si>
  <si>
    <t>Lot Size</t>
  </si>
  <si>
    <t>Run time</t>
  </si>
  <si>
    <t>Lot size</t>
  </si>
  <si>
    <t xml:space="preserve">Shifts </t>
  </si>
  <si>
    <t>Available time per day</t>
  </si>
  <si>
    <t>Part A</t>
  </si>
  <si>
    <t>Part B</t>
  </si>
  <si>
    <t>Part C</t>
  </si>
  <si>
    <t>CT secs</t>
  </si>
  <si>
    <t>Required run time</t>
  </si>
  <si>
    <t>CT min</t>
  </si>
  <si>
    <t>Adjusted time available</t>
  </si>
  <si>
    <t>Possible # of C/O per day</t>
  </si>
  <si>
    <t>Batch factor</t>
  </si>
  <si>
    <t>Lot Size Calculation</t>
  </si>
  <si>
    <t>Basic Data</t>
  </si>
  <si>
    <t>Remaining time for C/O work</t>
  </si>
  <si>
    <t>Step 1 Time Available for C/O work</t>
  </si>
  <si>
    <t>Step 2  Set # of C/O's</t>
  </si>
  <si>
    <t>Step 3  Set Lot Size</t>
  </si>
  <si>
    <t>Batch Factor (for lot size)</t>
  </si>
  <si>
    <t>Number of part # variants</t>
  </si>
  <si>
    <t>Step 4 Establish trigger point</t>
  </si>
  <si>
    <t>Part #</t>
  </si>
  <si>
    <t>C/O time</t>
  </si>
  <si>
    <t>1st Container</t>
  </si>
  <si>
    <t>Downtime</t>
  </si>
  <si>
    <t>Total LT</t>
  </si>
  <si>
    <t>Longest LT</t>
  </si>
  <si>
    <t>Part TT</t>
  </si>
  <si>
    <t>Trigger Point</t>
  </si>
  <si>
    <t>Trigger Point Calculation</t>
  </si>
  <si>
    <t>Daily Demand</t>
  </si>
  <si>
    <t>Scrap &amp;</t>
  </si>
  <si>
    <t>Shift total time</t>
  </si>
  <si>
    <t>Lunch break</t>
  </si>
  <si>
    <t>Break time (2 x 15 min)</t>
  </si>
  <si>
    <t>Available production time per shift</t>
  </si>
  <si>
    <t>Demand quantity</t>
  </si>
  <si>
    <t>Run Time*</t>
  </si>
  <si>
    <t>*Adjusted for scrap rates</t>
  </si>
  <si>
    <t>Average downtime</t>
  </si>
  <si>
    <t>Triangle Kanban Calculation Exercise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</si>
</sst>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0"/>
    <numFmt numFmtId="169" formatCode="0.0000000"/>
    <numFmt numFmtId="170" formatCode="0.000000"/>
    <numFmt numFmtId="171" formatCode="0.0%"/>
  </numFmts>
  <fonts count="9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1" fontId="0" fillId="0" borderId="0" xfId="21" applyNumberFormat="1" applyAlignment="1">
      <alignment/>
    </xf>
    <xf numFmtId="171" fontId="0" fillId="0" borderId="0" xfId="21" applyNumberFormat="1" applyFont="1" applyAlignment="1">
      <alignment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C2" sqref="C2"/>
    </sheetView>
  </sheetViews>
  <sheetFormatPr defaultColWidth="9.140625" defaultRowHeight="12.75"/>
  <cols>
    <col min="1" max="1" width="33.28125" style="0" customWidth="1"/>
    <col min="2" max="2" width="13.28125" style="0" customWidth="1"/>
    <col min="3" max="3" width="13.140625" style="0" customWidth="1"/>
    <col min="4" max="4" width="13.57421875" style="0" customWidth="1"/>
    <col min="5" max="5" width="12.7109375" style="0" customWidth="1"/>
    <col min="6" max="6" width="12.28125" style="0" customWidth="1"/>
    <col min="7" max="7" width="13.00390625" style="0" customWidth="1"/>
    <col min="8" max="8" width="10.57421875" style="0" customWidth="1"/>
  </cols>
  <sheetData>
    <row r="1" ht="25.5">
      <c r="A1" s="23" t="s">
        <v>47</v>
      </c>
    </row>
    <row r="3" spans="1:2" ht="12.75">
      <c r="A3" s="4" t="s">
        <v>20</v>
      </c>
      <c r="B3" s="6" t="s">
        <v>1</v>
      </c>
    </row>
    <row r="4" spans="1:13" ht="12.75">
      <c r="A4" t="s">
        <v>39</v>
      </c>
      <c r="B4">
        <v>510</v>
      </c>
      <c r="K4" s="5"/>
      <c r="M4" s="6"/>
    </row>
    <row r="5" spans="1:14" ht="12.75">
      <c r="A5" t="s">
        <v>40</v>
      </c>
      <c r="B5">
        <v>30</v>
      </c>
      <c r="M5" s="12"/>
      <c r="N5" s="9"/>
    </row>
    <row r="6" spans="1:13" ht="12.75">
      <c r="A6" t="s">
        <v>41</v>
      </c>
      <c r="B6">
        <v>30</v>
      </c>
      <c r="C6" s="1"/>
      <c r="D6" s="1"/>
      <c r="M6" s="12"/>
    </row>
    <row r="7" spans="1:13" ht="12.75">
      <c r="A7" t="s">
        <v>42</v>
      </c>
      <c r="B7">
        <f>B4-B5-B6</f>
        <v>450</v>
      </c>
      <c r="C7" s="1"/>
      <c r="D7" s="1"/>
      <c r="M7" s="12"/>
    </row>
    <row r="8" spans="1:13" ht="12.75">
      <c r="A8" t="s">
        <v>8</v>
      </c>
      <c r="B8">
        <v>2</v>
      </c>
      <c r="C8" s="3"/>
      <c r="D8" s="3"/>
      <c r="M8" s="12"/>
    </row>
    <row r="9" spans="1:13" ht="12.75">
      <c r="A9" t="s">
        <v>9</v>
      </c>
      <c r="B9">
        <f>B7*B8</f>
        <v>900</v>
      </c>
      <c r="M9" s="12"/>
    </row>
    <row r="10" spans="6:13" ht="12.75">
      <c r="F10" s="4"/>
      <c r="H10" s="4"/>
      <c r="M10" s="12"/>
    </row>
    <row r="11" spans="1:13" ht="12.75">
      <c r="A11" s="4" t="s">
        <v>43</v>
      </c>
      <c r="B11" s="4" t="s">
        <v>2</v>
      </c>
      <c r="C11" s="4" t="s">
        <v>0</v>
      </c>
      <c r="D11" s="4" t="s">
        <v>13</v>
      </c>
      <c r="E11" s="4" t="s">
        <v>15</v>
      </c>
      <c r="F11" s="4" t="s">
        <v>44</v>
      </c>
      <c r="G11" s="4"/>
      <c r="H11" s="4"/>
      <c r="M11" s="12"/>
    </row>
    <row r="12" spans="1:14" ht="12.75">
      <c r="A12" t="s">
        <v>10</v>
      </c>
      <c r="B12">
        <v>100</v>
      </c>
      <c r="C12">
        <v>200</v>
      </c>
      <c r="D12">
        <v>40</v>
      </c>
      <c r="E12" s="3">
        <f>D12/60</f>
        <v>0.6666666666666666</v>
      </c>
      <c r="F12" s="3">
        <f>ROUNDUP(E12*C12*1.015,0)</f>
        <v>136</v>
      </c>
      <c r="G12" s="20"/>
      <c r="H12" s="8"/>
      <c r="M12" s="12"/>
      <c r="N12" s="9"/>
    </row>
    <row r="13" spans="1:13" ht="12.75">
      <c r="A13" t="s">
        <v>11</v>
      </c>
      <c r="B13">
        <v>150</v>
      </c>
      <c r="C13">
        <v>300</v>
      </c>
      <c r="D13">
        <v>45</v>
      </c>
      <c r="E13" s="3">
        <f>45/60</f>
        <v>0.75</v>
      </c>
      <c r="F13" s="3">
        <f>ROUNDUP(E13*C13*1.013,0)</f>
        <v>228</v>
      </c>
      <c r="G13" s="20"/>
      <c r="H13" s="8"/>
      <c r="M13" s="12"/>
    </row>
    <row r="14" spans="1:13" ht="12.75">
      <c r="A14" t="s">
        <v>12</v>
      </c>
      <c r="B14" s="2">
        <v>250</v>
      </c>
      <c r="C14" s="2">
        <v>500</v>
      </c>
      <c r="D14">
        <v>40</v>
      </c>
      <c r="E14" s="3">
        <f>D14/60</f>
        <v>0.6666666666666666</v>
      </c>
      <c r="F14" s="3">
        <f>ROUNDUP(E14*C14*1.015,0)</f>
        <v>339</v>
      </c>
      <c r="G14" s="21"/>
      <c r="H14" s="8"/>
      <c r="M14" s="12"/>
    </row>
    <row r="15" spans="1:13" ht="12.75">
      <c r="A15" t="s">
        <v>3</v>
      </c>
      <c r="B15">
        <f>SUM(B12:B14)</f>
        <v>500</v>
      </c>
      <c r="C15">
        <f>SUM(C12:C14)</f>
        <v>1000</v>
      </c>
      <c r="F15" s="3">
        <f>SUM(F12:F14)</f>
        <v>703</v>
      </c>
      <c r="H15" s="3"/>
      <c r="M15" s="12"/>
    </row>
    <row r="16" ht="12.75">
      <c r="M16" s="12"/>
    </row>
    <row r="17" spans="1:13" ht="12.75">
      <c r="A17" s="22" t="s">
        <v>22</v>
      </c>
      <c r="B17" s="12"/>
      <c r="E17" t="s">
        <v>45</v>
      </c>
      <c r="M17" s="12"/>
    </row>
    <row r="18" spans="1:13" ht="12.75">
      <c r="A18" s="15" t="s">
        <v>9</v>
      </c>
      <c r="B18" s="15">
        <f>900</f>
        <v>900</v>
      </c>
      <c r="M18" s="12"/>
    </row>
    <row r="19" spans="1:13" ht="12.75">
      <c r="A19" s="16" t="s">
        <v>14</v>
      </c>
      <c r="B19" s="18">
        <f>F15</f>
        <v>703</v>
      </c>
      <c r="M19" s="12"/>
    </row>
    <row r="20" spans="1:14" ht="12.75">
      <c r="A20" s="15" t="s">
        <v>21</v>
      </c>
      <c r="B20" s="19">
        <f>B18-B19</f>
        <v>197</v>
      </c>
      <c r="M20" s="12"/>
      <c r="N20" s="9"/>
    </row>
    <row r="21" spans="1:14" s="12" customFormat="1" ht="12.75">
      <c r="A21" s="13"/>
      <c r="N21" s="14"/>
    </row>
    <row r="22" spans="1:13" ht="12.75">
      <c r="A22" s="22" t="s">
        <v>23</v>
      </c>
      <c r="H22" s="3"/>
      <c r="M22" s="12"/>
    </row>
    <row r="23" spans="1:13" ht="12.75">
      <c r="A23" s="10" t="s">
        <v>46</v>
      </c>
      <c r="B23">
        <v>30</v>
      </c>
      <c r="M23" s="12"/>
    </row>
    <row r="24" spans="1:13" ht="12.75">
      <c r="A24" s="10" t="s">
        <v>16</v>
      </c>
      <c r="B24" s="17">
        <f>B20-B23</f>
        <v>167</v>
      </c>
      <c r="M24" s="12"/>
    </row>
    <row r="25" spans="1:13" ht="12.75">
      <c r="A25" s="10" t="s">
        <v>4</v>
      </c>
      <c r="B25">
        <v>55</v>
      </c>
      <c r="M25" s="12"/>
    </row>
    <row r="26" spans="1:13" ht="12.75">
      <c r="A26" s="4" t="s">
        <v>17</v>
      </c>
      <c r="B26" s="3">
        <f>B24/B25</f>
        <v>3.036363636363636</v>
      </c>
      <c r="M26" s="12"/>
    </row>
    <row r="27" spans="1:13" ht="12.75">
      <c r="A27" s="4"/>
      <c r="M27" s="12"/>
    </row>
    <row r="28" spans="1:14" ht="12.75">
      <c r="A28" s="22" t="s">
        <v>24</v>
      </c>
      <c r="M28" s="12"/>
      <c r="N28" s="9"/>
    </row>
    <row r="29" spans="1:14" ht="12.75">
      <c r="A29" s="13" t="s">
        <v>26</v>
      </c>
      <c r="B29" s="9">
        <f>3</f>
        <v>3</v>
      </c>
      <c r="M29" s="12"/>
      <c r="N29" s="9"/>
    </row>
    <row r="30" spans="1:14" ht="12.75">
      <c r="A30" s="13" t="s">
        <v>17</v>
      </c>
      <c r="B30" s="3">
        <f>B26</f>
        <v>3.036363636363636</v>
      </c>
      <c r="M30" s="12"/>
      <c r="N30" s="9"/>
    </row>
    <row r="31" spans="1:13" ht="12.75">
      <c r="A31" s="4" t="s">
        <v>25</v>
      </c>
      <c r="B31" s="3">
        <f>ROUNDUP(B29/B30,0)</f>
        <v>1</v>
      </c>
      <c r="G31" s="7"/>
      <c r="H31" s="7"/>
      <c r="I31" s="7"/>
      <c r="M31" s="12"/>
    </row>
    <row r="32" ht="12.75">
      <c r="M32" s="12"/>
    </row>
    <row r="33" spans="1:13" ht="12.75">
      <c r="A33" s="6" t="s">
        <v>19</v>
      </c>
      <c r="B33" s="6" t="s">
        <v>18</v>
      </c>
      <c r="C33" s="6" t="s">
        <v>37</v>
      </c>
      <c r="D33" s="6" t="s">
        <v>5</v>
      </c>
      <c r="E33" s="6"/>
      <c r="F33" s="6"/>
      <c r="G33" s="6"/>
      <c r="H33" s="6"/>
      <c r="M33" s="12"/>
    </row>
    <row r="34" spans="1:14" ht="12.75">
      <c r="A34" t="s">
        <v>10</v>
      </c>
      <c r="B34" s="3">
        <f>B31</f>
        <v>1</v>
      </c>
      <c r="C34">
        <f>C12</f>
        <v>200</v>
      </c>
      <c r="D34" s="3">
        <f>B34*C34</f>
        <v>200</v>
      </c>
      <c r="G34" s="10"/>
      <c r="H34" s="9"/>
      <c r="M34" s="12"/>
      <c r="N34" s="9"/>
    </row>
    <row r="35" spans="1:13" ht="12.75">
      <c r="A35" s="8" t="s">
        <v>11</v>
      </c>
      <c r="B35" s="3">
        <f>B31</f>
        <v>1</v>
      </c>
      <c r="C35">
        <f>C13</f>
        <v>300</v>
      </c>
      <c r="D35" s="3">
        <f>B35*C35</f>
        <v>300</v>
      </c>
      <c r="G35" s="11"/>
      <c r="H35" s="9"/>
      <c r="M35" s="12"/>
    </row>
    <row r="36" spans="1:13" ht="12.75">
      <c r="A36" s="8" t="s">
        <v>12</v>
      </c>
      <c r="B36" s="3">
        <f>B31</f>
        <v>1</v>
      </c>
      <c r="C36">
        <f>C14</f>
        <v>500</v>
      </c>
      <c r="D36" s="3">
        <f>B36*C36</f>
        <v>500</v>
      </c>
      <c r="G36" s="10"/>
      <c r="H36" s="9"/>
      <c r="M36" s="12"/>
    </row>
    <row r="37" ht="12.75">
      <c r="M37" s="12"/>
    </row>
    <row r="38" spans="1:13" ht="12.75">
      <c r="A38" s="22" t="s">
        <v>27</v>
      </c>
      <c r="F38" s="8"/>
      <c r="M38" s="12"/>
    </row>
    <row r="39" spans="5:13" ht="12.75">
      <c r="E39" s="4" t="s">
        <v>38</v>
      </c>
      <c r="F39" s="8"/>
      <c r="M39" s="12"/>
    </row>
    <row r="40" spans="1:14" ht="12.75">
      <c r="A40" s="6" t="s">
        <v>28</v>
      </c>
      <c r="B40" s="6" t="s">
        <v>6</v>
      </c>
      <c r="C40" s="6" t="s">
        <v>29</v>
      </c>
      <c r="D40" s="6" t="s">
        <v>30</v>
      </c>
      <c r="E40" s="6" t="s">
        <v>31</v>
      </c>
      <c r="F40" s="6" t="s">
        <v>32</v>
      </c>
      <c r="M40" s="12"/>
      <c r="N40" s="9"/>
    </row>
    <row r="41" spans="1:13" ht="12.75">
      <c r="A41" s="10" t="s">
        <v>10</v>
      </c>
      <c r="B41" s="3">
        <f>F12</f>
        <v>136</v>
      </c>
      <c r="C41" s="9">
        <f>B25</f>
        <v>55</v>
      </c>
      <c r="D41" s="9">
        <v>10</v>
      </c>
      <c r="E41">
        <v>30</v>
      </c>
      <c r="F41" s="9">
        <f>B41+C41+D41+E41</f>
        <v>231</v>
      </c>
      <c r="M41" s="12"/>
    </row>
    <row r="42" spans="1:13" ht="12.75">
      <c r="A42" s="10" t="s">
        <v>11</v>
      </c>
      <c r="B42">
        <f>F13</f>
        <v>228</v>
      </c>
      <c r="C42" s="9">
        <f>B25</f>
        <v>55</v>
      </c>
      <c r="D42" s="9">
        <v>10</v>
      </c>
      <c r="E42">
        <v>30</v>
      </c>
      <c r="F42" s="9">
        <f>B42+C42+D42+E42</f>
        <v>323</v>
      </c>
      <c r="M42" s="12"/>
    </row>
    <row r="43" spans="1:13" ht="12.75">
      <c r="A43" s="10" t="s">
        <v>12</v>
      </c>
      <c r="B43" s="17">
        <f>F14</f>
        <v>339</v>
      </c>
      <c r="C43" s="9">
        <f>B25</f>
        <v>55</v>
      </c>
      <c r="D43" s="9">
        <v>10</v>
      </c>
      <c r="E43">
        <v>30</v>
      </c>
      <c r="F43" s="9">
        <f>B43+C43+D43+E43</f>
        <v>434</v>
      </c>
      <c r="M43" s="12"/>
    </row>
    <row r="44" spans="2:13" ht="12.75">
      <c r="B44">
        <v>1000</v>
      </c>
      <c r="C44" s="9"/>
      <c r="D44" s="9"/>
      <c r="M44" s="12"/>
    </row>
    <row r="45" ht="12.75">
      <c r="M45" s="12"/>
    </row>
    <row r="46" spans="1:14" ht="12.75">
      <c r="A46" s="6" t="s">
        <v>36</v>
      </c>
      <c r="B46" s="6" t="s">
        <v>32</v>
      </c>
      <c r="C46" s="6" t="s">
        <v>33</v>
      </c>
      <c r="D46" s="6" t="s">
        <v>34</v>
      </c>
      <c r="E46" s="5" t="s">
        <v>35</v>
      </c>
      <c r="F46" s="6" t="s">
        <v>7</v>
      </c>
      <c r="H46" s="4"/>
      <c r="N46" s="9"/>
    </row>
    <row r="47" spans="1:8" ht="12.75">
      <c r="A47" t="s">
        <v>10</v>
      </c>
      <c r="B47" s="9">
        <f>F41</f>
        <v>231</v>
      </c>
      <c r="C47" s="9">
        <f>B49</f>
        <v>434</v>
      </c>
      <c r="D47">
        <f>B18/C34</f>
        <v>4.5</v>
      </c>
      <c r="E47" s="3">
        <f>ROUNDUP(C47/D47,-2)</f>
        <v>100</v>
      </c>
      <c r="F47" s="3">
        <f>D34</f>
        <v>200</v>
      </c>
      <c r="H47" s="3"/>
    </row>
    <row r="48" spans="1:8" ht="12.75">
      <c r="A48" t="s">
        <v>11</v>
      </c>
      <c r="B48" s="9">
        <f>F42</f>
        <v>323</v>
      </c>
      <c r="C48" s="9">
        <f>B49</f>
        <v>434</v>
      </c>
      <c r="D48">
        <f>900/C13</f>
        <v>3</v>
      </c>
      <c r="E48" s="3">
        <f>ROUNDDOWN(C48/D48,-1)</f>
        <v>140</v>
      </c>
      <c r="F48" s="3">
        <f>D35</f>
        <v>300</v>
      </c>
      <c r="H48" s="3"/>
    </row>
    <row r="49" spans="1:8" ht="12.75">
      <c r="A49" t="s">
        <v>12</v>
      </c>
      <c r="B49" s="9">
        <f>F43</f>
        <v>434</v>
      </c>
      <c r="C49" s="9">
        <f>B48</f>
        <v>323</v>
      </c>
      <c r="D49">
        <f>900/C14</f>
        <v>1.8</v>
      </c>
      <c r="E49" s="3">
        <f>ROUNDDOWN(C49/D49,-1)</f>
        <v>170</v>
      </c>
      <c r="F49" s="3">
        <f>D36</f>
        <v>500</v>
      </c>
      <c r="H49" s="3"/>
    </row>
  </sheetData>
  <printOptions/>
  <pageMargins left="0.25" right="0.2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Miwa</cp:lastModifiedBy>
  <cp:lastPrinted>2004-02-16T19:24:19Z</cp:lastPrinted>
  <dcterms:created xsi:type="dcterms:W3CDTF">2003-09-05T04:42:57Z</dcterms:created>
  <dcterms:modified xsi:type="dcterms:W3CDTF">2006-01-20T23:20:54Z</dcterms:modified>
  <cp:category/>
  <cp:version/>
  <cp:contentType/>
  <cp:contentStatus/>
</cp:coreProperties>
</file>